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an\Documents\Askaboutmoney\ptsb tracker campaign\"/>
    </mc:Choice>
  </mc:AlternateContent>
  <bookViews>
    <workbookView xWindow="0" yWindow="0" windowWidth="19170" windowHeight="11460"/>
  </bookViews>
  <sheets>
    <sheet name="overcharge calculation " sheetId="1" r:id="rId1"/>
    <sheet name="calculating annual ECB rate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M11" i="1"/>
  <c r="L11" i="1"/>
  <c r="K11" i="1"/>
  <c r="J11" i="1"/>
  <c r="I11" i="1"/>
  <c r="H11" i="1"/>
  <c r="G11" i="1"/>
  <c r="L9" i="1"/>
  <c r="L8" i="1"/>
  <c r="K9" i="1"/>
  <c r="J9" i="1"/>
  <c r="I9" i="1"/>
  <c r="H9" i="1"/>
  <c r="G9" i="1"/>
  <c r="F9" i="1"/>
  <c r="K8" i="1"/>
  <c r="J8" i="1"/>
  <c r="I8" i="1"/>
  <c r="H8" i="1"/>
  <c r="G8" i="1"/>
  <c r="F8" i="1"/>
  <c r="C49" i="2"/>
  <c r="C44" i="2"/>
  <c r="C40" i="2"/>
  <c r="C33" i="2"/>
  <c r="C24" i="2"/>
  <c r="C18" i="2"/>
  <c r="E52" i="2"/>
  <c r="F51" i="2"/>
  <c r="F50" i="2"/>
  <c r="F49" i="2"/>
  <c r="F52" i="2" s="1"/>
  <c r="D52" i="2"/>
  <c r="D51" i="2"/>
  <c r="D50" i="2"/>
  <c r="D49" i="2"/>
  <c r="E47" i="2"/>
  <c r="F47" i="2"/>
  <c r="F46" i="2"/>
  <c r="F45" i="2"/>
  <c r="F44" i="2"/>
  <c r="D47" i="2"/>
  <c r="D46" i="2"/>
  <c r="D45" i="2"/>
  <c r="D44" i="2"/>
  <c r="E42" i="2" l="1"/>
  <c r="F42" i="2"/>
  <c r="F41" i="2"/>
  <c r="F40" i="2"/>
  <c r="D42" i="2"/>
  <c r="D41" i="2"/>
  <c r="D40" i="2"/>
  <c r="E38" i="2"/>
  <c r="F38" i="2"/>
  <c r="F37" i="2"/>
  <c r="F36" i="2"/>
  <c r="F35" i="2"/>
  <c r="F34" i="2"/>
  <c r="F33" i="2"/>
  <c r="D38" i="2"/>
  <c r="D37" i="2"/>
  <c r="D36" i="2"/>
  <c r="D35" i="2"/>
  <c r="D34" i="2"/>
  <c r="D33" i="2"/>
  <c r="G36" i="2"/>
  <c r="G35" i="2"/>
  <c r="G34" i="2"/>
  <c r="E29" i="2"/>
  <c r="F29" i="2"/>
  <c r="D29" i="2"/>
  <c r="D28" i="2"/>
  <c r="D27" i="2"/>
  <c r="D26" i="2"/>
  <c r="D25" i="2"/>
  <c r="F25" i="2" s="1"/>
  <c r="D24" i="2"/>
  <c r="F28" i="2"/>
  <c r="F27" i="2"/>
  <c r="F26" i="2"/>
  <c r="F24" i="2"/>
  <c r="G27" i="2"/>
  <c r="G26" i="2"/>
  <c r="G25" i="2"/>
  <c r="E22" i="2"/>
  <c r="F21" i="2"/>
  <c r="F20" i="2"/>
  <c r="F19" i="2"/>
  <c r="F18" i="2"/>
  <c r="F22" i="2" s="1"/>
  <c r="D22" i="2"/>
  <c r="D21" i="2"/>
  <c r="D20" i="2"/>
  <c r="D19" i="2"/>
  <c r="D18" i="2"/>
  <c r="G20" i="2"/>
  <c r="G19" i="2"/>
  <c r="C12" i="2"/>
  <c r="F16" i="2"/>
  <c r="F15" i="2"/>
  <c r="F14" i="2"/>
  <c r="E16" i="2" s="1"/>
  <c r="F13" i="2"/>
  <c r="F12" i="2"/>
  <c r="D16" i="2"/>
  <c r="D15" i="2"/>
  <c r="D14" i="2"/>
  <c r="D13" i="2"/>
  <c r="D12" i="2"/>
  <c r="G14" i="2"/>
  <c r="G13" i="2"/>
  <c r="C4" i="2"/>
  <c r="E10" i="2"/>
  <c r="F10" i="2"/>
  <c r="F9" i="2"/>
  <c r="F8" i="2"/>
  <c r="F7" i="2"/>
  <c r="F6" i="2"/>
  <c r="F5" i="2"/>
  <c r="F4" i="2"/>
  <c r="D8" i="2"/>
  <c r="H7" i="2"/>
  <c r="H6" i="2"/>
  <c r="D6" i="2" s="1"/>
  <c r="H5" i="2"/>
  <c r="D5" i="2" s="1"/>
  <c r="H4" i="2"/>
  <c r="D4" i="2" s="1"/>
  <c r="D9" i="2"/>
  <c r="D7" i="2"/>
  <c r="D10" i="2" l="1"/>
</calcChain>
</file>

<file path=xl/sharedStrings.xml><?xml version="1.0" encoding="utf-8"?>
<sst xmlns="http://schemas.openxmlformats.org/spreadsheetml/2006/main" count="26" uniqueCount="24">
  <si>
    <t xml:space="preserve">Checking your ptsb overcharge </t>
  </si>
  <si>
    <t xml:space="preserve">Opening balance </t>
  </si>
  <si>
    <t xml:space="preserve">Average ecb rate </t>
  </si>
  <si>
    <t xml:space="preserve">Calculating the average ECB rate </t>
  </si>
  <si>
    <t>days</t>
  </si>
  <si>
    <t>rate</t>
  </si>
  <si>
    <t>from</t>
  </si>
  <si>
    <t>to</t>
  </si>
  <si>
    <t>Margin per contract</t>
  </si>
  <si>
    <t xml:space="preserve">Correct rate </t>
  </si>
  <si>
    <t xml:space="preserve">Correct interest </t>
  </si>
  <si>
    <t>to 30 June 2015</t>
  </si>
  <si>
    <t>*</t>
  </si>
  <si>
    <t>Actual interest charged</t>
  </si>
  <si>
    <t>Refund due</t>
  </si>
  <si>
    <t>Total</t>
  </si>
  <si>
    <t xml:space="preserve">Note this calculates the overcharge and not the refund.  Some of the overcharge will be refunded to you. The rest will be used to reduce the balance on your mortgage. </t>
  </si>
  <si>
    <t xml:space="preserve">This is very rough </t>
  </si>
  <si>
    <t xml:space="preserve">Instructions </t>
  </si>
  <si>
    <t xml:space="preserve">Insert the opening balance per your statement on on Line 5 </t>
  </si>
  <si>
    <t>Insert the margin per your contract on line 7</t>
  </si>
  <si>
    <t xml:space="preserve">Add up the actual interest charged per your statement, and put it in line 10 </t>
  </si>
  <si>
    <t xml:space="preserve">Dealing with the first year </t>
  </si>
  <si>
    <t xml:space="preserve">Say your tracker is restored from 1 July 2009 , adjust the 3,665 figure for 2009 to €1,800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</si>
</sst>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workbookViewId="0">
      <selection activeCell="B27" sqref="B27"/>
    </sheetView>
  </sheetViews>
  <sheetFormatPr defaultRowHeight="15" x14ac:dyDescent="0.25"/>
  <cols>
    <col min="2" max="2" width="20.28515625" customWidth="1"/>
    <col min="12" max="12" width="15.42578125" customWidth="1"/>
  </cols>
  <sheetData>
    <row r="2" spans="1:13" x14ac:dyDescent="0.25">
      <c r="B2" s="1" t="s">
        <v>0</v>
      </c>
    </row>
    <row r="4" spans="1:13" x14ac:dyDescent="0.25">
      <c r="C4">
        <v>2006</v>
      </c>
      <c r="D4">
        <v>2007</v>
      </c>
      <c r="E4">
        <v>2008</v>
      </c>
      <c r="F4">
        <v>2009</v>
      </c>
      <c r="G4">
        <v>2010</v>
      </c>
      <c r="H4">
        <v>2011</v>
      </c>
      <c r="I4">
        <v>2012</v>
      </c>
      <c r="J4">
        <v>2013</v>
      </c>
      <c r="K4">
        <v>2014</v>
      </c>
      <c r="L4" t="s">
        <v>11</v>
      </c>
      <c r="M4" t="s">
        <v>15</v>
      </c>
    </row>
    <row r="5" spans="1:13" x14ac:dyDescent="0.25">
      <c r="A5" t="s">
        <v>12</v>
      </c>
      <c r="B5" t="s">
        <v>1</v>
      </c>
      <c r="F5">
        <v>150000</v>
      </c>
      <c r="G5">
        <v>140000</v>
      </c>
      <c r="H5">
        <v>130000</v>
      </c>
      <c r="I5">
        <v>120000</v>
      </c>
      <c r="J5">
        <v>111000</v>
      </c>
      <c r="K5">
        <v>100000</v>
      </c>
      <c r="L5">
        <v>90000</v>
      </c>
    </row>
    <row r="6" spans="1:13" x14ac:dyDescent="0.25">
      <c r="B6" t="s">
        <v>2</v>
      </c>
      <c r="C6">
        <v>2.8</v>
      </c>
      <c r="D6">
        <v>4</v>
      </c>
      <c r="E6">
        <v>4</v>
      </c>
      <c r="F6">
        <v>1.3</v>
      </c>
      <c r="G6">
        <v>1</v>
      </c>
      <c r="H6">
        <v>1.3</v>
      </c>
      <c r="I6">
        <v>0.9</v>
      </c>
      <c r="J6">
        <v>0.6</v>
      </c>
      <c r="K6">
        <v>0.16</v>
      </c>
      <c r="L6">
        <v>0.05</v>
      </c>
    </row>
    <row r="7" spans="1:13" x14ac:dyDescent="0.25">
      <c r="A7" t="s">
        <v>12</v>
      </c>
      <c r="B7" t="s">
        <v>8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</row>
    <row r="8" spans="1:13" x14ac:dyDescent="0.25">
      <c r="B8" t="s">
        <v>9</v>
      </c>
      <c r="F8">
        <f>F6+F7</f>
        <v>2.2999999999999998</v>
      </c>
      <c r="G8">
        <f t="shared" ref="G8:L8" si="0">G6+G7</f>
        <v>2</v>
      </c>
      <c r="H8">
        <f t="shared" si="0"/>
        <v>2.2999999999999998</v>
      </c>
      <c r="I8">
        <f t="shared" si="0"/>
        <v>1.9</v>
      </c>
      <c r="J8">
        <f t="shared" si="0"/>
        <v>1.6</v>
      </c>
      <c r="K8">
        <f t="shared" si="0"/>
        <v>1.1599999999999999</v>
      </c>
      <c r="L8">
        <f t="shared" si="0"/>
        <v>1.05</v>
      </c>
    </row>
    <row r="9" spans="1:13" x14ac:dyDescent="0.25">
      <c r="B9" t="s">
        <v>10</v>
      </c>
      <c r="F9">
        <f>(F5+G5)/2*F8/100</f>
        <v>3335</v>
      </c>
      <c r="G9">
        <f t="shared" ref="G9:K9" si="1">(G5+H5)/2*G8/100</f>
        <v>2700</v>
      </c>
      <c r="H9">
        <f t="shared" si="1"/>
        <v>2875</v>
      </c>
      <c r="I9">
        <f t="shared" si="1"/>
        <v>2194.5</v>
      </c>
      <c r="J9">
        <f t="shared" si="1"/>
        <v>1688</v>
      </c>
      <c r="K9">
        <f t="shared" si="1"/>
        <v>1101.9999999999998</v>
      </c>
      <c r="L9">
        <f>L5*L8/200</f>
        <v>472.5</v>
      </c>
    </row>
    <row r="10" spans="1:13" x14ac:dyDescent="0.25">
      <c r="A10" t="s">
        <v>12</v>
      </c>
      <c r="B10" t="s">
        <v>13</v>
      </c>
      <c r="F10">
        <v>7000</v>
      </c>
      <c r="G10">
        <v>6000</v>
      </c>
      <c r="H10">
        <v>7000</v>
      </c>
      <c r="I10">
        <v>5000</v>
      </c>
      <c r="J10">
        <v>5000</v>
      </c>
      <c r="K10">
        <v>4000</v>
      </c>
      <c r="L10">
        <v>2000</v>
      </c>
    </row>
    <row r="11" spans="1:13" x14ac:dyDescent="0.25">
      <c r="B11" t="s">
        <v>14</v>
      </c>
      <c r="F11">
        <f t="shared" ref="F11:L11" si="2">F10-F9</f>
        <v>3665</v>
      </c>
      <c r="G11">
        <f t="shared" si="2"/>
        <v>3300</v>
      </c>
      <c r="H11">
        <f t="shared" si="2"/>
        <v>4125</v>
      </c>
      <c r="I11">
        <f t="shared" si="2"/>
        <v>2805.5</v>
      </c>
      <c r="J11">
        <f t="shared" si="2"/>
        <v>3312</v>
      </c>
      <c r="K11">
        <f t="shared" si="2"/>
        <v>2898</v>
      </c>
      <c r="L11">
        <f t="shared" si="2"/>
        <v>1527.5</v>
      </c>
      <c r="M11">
        <f>SUM(F11:L11)</f>
        <v>21633</v>
      </c>
    </row>
    <row r="15" spans="1:13" x14ac:dyDescent="0.25">
      <c r="B15" s="1" t="s">
        <v>16</v>
      </c>
    </row>
    <row r="17" spans="2:2" x14ac:dyDescent="0.25">
      <c r="B17" s="1" t="s">
        <v>17</v>
      </c>
    </row>
    <row r="19" spans="2:2" x14ac:dyDescent="0.25">
      <c r="B19" s="1" t="s">
        <v>18</v>
      </c>
    </row>
    <row r="20" spans="2:2" x14ac:dyDescent="0.25">
      <c r="B20" s="3" t="s">
        <v>19</v>
      </c>
    </row>
    <row r="21" spans="2:2" x14ac:dyDescent="0.25">
      <c r="B21" s="1" t="s">
        <v>20</v>
      </c>
    </row>
    <row r="22" spans="2:2" x14ac:dyDescent="0.25">
      <c r="B22" s="3" t="s">
        <v>21</v>
      </c>
    </row>
    <row r="25" spans="2:2" x14ac:dyDescent="0.25">
      <c r="B25" s="1" t="s">
        <v>22</v>
      </c>
    </row>
    <row r="27" spans="2:2" x14ac:dyDescent="0.25">
      <c r="B27" t="s">
        <v>23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topLeftCell="A22" workbookViewId="0">
      <selection activeCell="K37" sqref="K37"/>
    </sheetView>
  </sheetViews>
  <sheetFormatPr defaultRowHeight="15" x14ac:dyDescent="0.25"/>
  <sheetData>
    <row r="2" spans="2:8" x14ac:dyDescent="0.25">
      <c r="B2" t="s">
        <v>3</v>
      </c>
    </row>
    <row r="3" spans="2:8" x14ac:dyDescent="0.25">
      <c r="D3" t="s">
        <v>4</v>
      </c>
      <c r="E3" t="s">
        <v>5</v>
      </c>
      <c r="G3" t="s">
        <v>6</v>
      </c>
      <c r="H3" t="s">
        <v>7</v>
      </c>
    </row>
    <row r="4" spans="2:8" x14ac:dyDescent="0.25">
      <c r="B4">
        <v>2006</v>
      </c>
      <c r="C4">
        <f>E10</f>
        <v>2.7602739726027399</v>
      </c>
      <c r="D4">
        <f>H4-G4</f>
        <v>66</v>
      </c>
      <c r="E4">
        <v>2.25</v>
      </c>
      <c r="F4">
        <f>E4*D4</f>
        <v>148.5</v>
      </c>
      <c r="G4" s="2">
        <v>42005</v>
      </c>
      <c r="H4" s="2">
        <f>G5</f>
        <v>42071</v>
      </c>
    </row>
    <row r="5" spans="2:8" x14ac:dyDescent="0.25">
      <c r="D5">
        <f t="shared" ref="D5:D9" si="0">H5-G5</f>
        <v>99</v>
      </c>
      <c r="E5">
        <v>2.5</v>
      </c>
      <c r="F5">
        <f t="shared" ref="F5:F9" si="1">E5*D5</f>
        <v>247.5</v>
      </c>
      <c r="G5" s="2">
        <v>42071</v>
      </c>
      <c r="H5" s="2">
        <f t="shared" ref="H5:H7" si="2">G6</f>
        <v>42170</v>
      </c>
    </row>
    <row r="6" spans="2:8" x14ac:dyDescent="0.25">
      <c r="D6">
        <f t="shared" si="0"/>
        <v>55</v>
      </c>
      <c r="E6">
        <v>2.75</v>
      </c>
      <c r="F6">
        <f t="shared" si="1"/>
        <v>151.25</v>
      </c>
      <c r="G6" s="2">
        <v>42170</v>
      </c>
      <c r="H6" s="2">
        <f t="shared" si="2"/>
        <v>42225</v>
      </c>
    </row>
    <row r="7" spans="2:8" x14ac:dyDescent="0.25">
      <c r="D7">
        <f t="shared" si="0"/>
        <v>63</v>
      </c>
      <c r="E7">
        <v>3</v>
      </c>
      <c r="F7">
        <f t="shared" si="1"/>
        <v>189</v>
      </c>
      <c r="G7" s="2">
        <v>42225</v>
      </c>
      <c r="H7" s="2">
        <f t="shared" si="2"/>
        <v>42288</v>
      </c>
    </row>
    <row r="8" spans="2:8" x14ac:dyDescent="0.25">
      <c r="D8">
        <f t="shared" si="0"/>
        <v>63</v>
      </c>
      <c r="E8">
        <v>3.25</v>
      </c>
      <c r="F8">
        <f t="shared" si="1"/>
        <v>204.75</v>
      </c>
      <c r="G8" s="2">
        <v>42288</v>
      </c>
      <c r="H8" s="2">
        <v>42351</v>
      </c>
    </row>
    <row r="9" spans="2:8" x14ac:dyDescent="0.25">
      <c r="D9">
        <f t="shared" si="0"/>
        <v>19</v>
      </c>
      <c r="E9">
        <v>3.5</v>
      </c>
      <c r="F9">
        <f t="shared" si="1"/>
        <v>66.5</v>
      </c>
      <c r="G9" s="2">
        <v>42350</v>
      </c>
      <c r="H9" s="2">
        <v>42369</v>
      </c>
    </row>
    <row r="10" spans="2:8" x14ac:dyDescent="0.25">
      <c r="D10">
        <f>SUM(D4:D9)</f>
        <v>365</v>
      </c>
      <c r="E10">
        <f>F10/D10</f>
        <v>2.7602739726027399</v>
      </c>
      <c r="F10">
        <f>SUM(F4:F9)</f>
        <v>1007.5</v>
      </c>
    </row>
    <row r="12" spans="2:8" x14ac:dyDescent="0.25">
      <c r="B12">
        <v>2007</v>
      </c>
      <c r="C12">
        <f>E16</f>
        <v>3.9595890410958905</v>
      </c>
      <c r="D12">
        <f t="shared" ref="D12:D15" si="3">H12-G12</f>
        <v>72</v>
      </c>
      <c r="E12">
        <v>3.5</v>
      </c>
      <c r="F12">
        <f t="shared" ref="F12:F15" si="4">E12*D12</f>
        <v>252</v>
      </c>
      <c r="G12" s="2">
        <v>42005</v>
      </c>
      <c r="H12" s="2">
        <v>42077</v>
      </c>
    </row>
    <row r="13" spans="2:8" x14ac:dyDescent="0.25">
      <c r="D13">
        <f t="shared" si="3"/>
        <v>91</v>
      </c>
      <c r="E13">
        <v>3.75</v>
      </c>
      <c r="F13">
        <f t="shared" si="4"/>
        <v>341.25</v>
      </c>
      <c r="G13" s="2">
        <f>H12</f>
        <v>42077</v>
      </c>
      <c r="H13" s="2">
        <v>42168</v>
      </c>
    </row>
    <row r="14" spans="2:8" x14ac:dyDescent="0.25">
      <c r="D14">
        <f t="shared" si="3"/>
        <v>26</v>
      </c>
      <c r="E14">
        <v>4</v>
      </c>
      <c r="F14">
        <f t="shared" si="4"/>
        <v>104</v>
      </c>
      <c r="G14" s="2">
        <f>H13</f>
        <v>42168</v>
      </c>
      <c r="H14" s="2">
        <v>42194</v>
      </c>
    </row>
    <row r="15" spans="2:8" x14ac:dyDescent="0.25">
      <c r="D15">
        <f t="shared" si="3"/>
        <v>176</v>
      </c>
      <c r="E15">
        <v>4.25</v>
      </c>
      <c r="F15">
        <f t="shared" si="4"/>
        <v>748</v>
      </c>
      <c r="G15" s="2">
        <v>42193</v>
      </c>
      <c r="H15" s="2">
        <v>42369</v>
      </c>
    </row>
    <row r="16" spans="2:8" x14ac:dyDescent="0.25">
      <c r="D16">
        <f>SUM(D12:D15)</f>
        <v>365</v>
      </c>
      <c r="E16">
        <f>F16/D16</f>
        <v>3.9595890410958905</v>
      </c>
      <c r="F16">
        <f>SUM(F12:F15)</f>
        <v>1445.25</v>
      </c>
    </row>
    <row r="18" spans="2:8" x14ac:dyDescent="0.25">
      <c r="B18">
        <v>2008</v>
      </c>
      <c r="C18">
        <f>E22</f>
        <v>4.029452054794521</v>
      </c>
      <c r="D18">
        <f t="shared" ref="D18:D21" si="5">H18-G18</f>
        <v>287</v>
      </c>
      <c r="E18">
        <v>4.25</v>
      </c>
      <c r="F18">
        <f t="shared" ref="F18:F21" si="6">E18*D18</f>
        <v>1219.75</v>
      </c>
      <c r="G18" s="2">
        <v>42005</v>
      </c>
      <c r="H18" s="2">
        <v>42292</v>
      </c>
    </row>
    <row r="19" spans="2:8" x14ac:dyDescent="0.25">
      <c r="D19">
        <f t="shared" si="5"/>
        <v>28</v>
      </c>
      <c r="E19">
        <v>3.75</v>
      </c>
      <c r="F19">
        <f t="shared" si="6"/>
        <v>105</v>
      </c>
      <c r="G19" s="2">
        <f>H18</f>
        <v>42292</v>
      </c>
      <c r="H19" s="2">
        <v>42320</v>
      </c>
    </row>
    <row r="20" spans="2:8" x14ac:dyDescent="0.25">
      <c r="D20">
        <f t="shared" si="5"/>
        <v>28</v>
      </c>
      <c r="E20">
        <v>3.25</v>
      </c>
      <c r="F20">
        <f t="shared" si="6"/>
        <v>91</v>
      </c>
      <c r="G20" s="2">
        <f>H19</f>
        <v>42320</v>
      </c>
      <c r="H20" s="2">
        <v>42348</v>
      </c>
    </row>
    <row r="21" spans="2:8" x14ac:dyDescent="0.25">
      <c r="D21">
        <f t="shared" si="5"/>
        <v>22</v>
      </c>
      <c r="E21">
        <v>2.5</v>
      </c>
      <c r="F21">
        <f t="shared" si="6"/>
        <v>55</v>
      </c>
      <c r="G21" s="2">
        <v>42347</v>
      </c>
      <c r="H21" s="2">
        <v>42369</v>
      </c>
    </row>
    <row r="22" spans="2:8" x14ac:dyDescent="0.25">
      <c r="D22">
        <f>SUM(D18:D21)</f>
        <v>365</v>
      </c>
      <c r="E22">
        <f>F22/D22</f>
        <v>4.029452054794521</v>
      </c>
      <c r="F22">
        <f>SUM(F18:F21)</f>
        <v>1470.75</v>
      </c>
    </row>
    <row r="24" spans="2:8" x14ac:dyDescent="0.25">
      <c r="B24">
        <v>2009</v>
      </c>
      <c r="C24">
        <f>E29</f>
        <v>1.2787671232876712</v>
      </c>
      <c r="D24">
        <f t="shared" ref="D24:D28" si="7">H24-G24</f>
        <v>20</v>
      </c>
      <c r="E24">
        <v>2.5</v>
      </c>
      <c r="F24">
        <f t="shared" ref="F24:F28" si="8">E24*D24</f>
        <v>50</v>
      </c>
      <c r="G24" s="2">
        <v>42005</v>
      </c>
      <c r="H24" s="2">
        <v>42025</v>
      </c>
    </row>
    <row r="25" spans="2:8" x14ac:dyDescent="0.25">
      <c r="D25">
        <f t="shared" si="7"/>
        <v>49</v>
      </c>
      <c r="E25">
        <v>2</v>
      </c>
      <c r="F25">
        <f t="shared" si="8"/>
        <v>98</v>
      </c>
      <c r="G25" s="2">
        <f>H24</f>
        <v>42025</v>
      </c>
      <c r="H25" s="2">
        <v>42074</v>
      </c>
    </row>
    <row r="26" spans="2:8" x14ac:dyDescent="0.25">
      <c r="D26">
        <f t="shared" si="7"/>
        <v>28</v>
      </c>
      <c r="E26">
        <v>1.5</v>
      </c>
      <c r="F26">
        <f t="shared" si="8"/>
        <v>42</v>
      </c>
      <c r="G26" s="2">
        <f>H25</f>
        <v>42074</v>
      </c>
      <c r="H26" s="2">
        <v>42102</v>
      </c>
    </row>
    <row r="27" spans="2:8" x14ac:dyDescent="0.25">
      <c r="D27">
        <f t="shared" si="7"/>
        <v>35</v>
      </c>
      <c r="E27">
        <v>1.25</v>
      </c>
      <c r="F27">
        <f t="shared" si="8"/>
        <v>43.75</v>
      </c>
      <c r="G27" s="2">
        <f>H26</f>
        <v>42102</v>
      </c>
      <c r="H27" s="2">
        <v>42137</v>
      </c>
    </row>
    <row r="28" spans="2:8" x14ac:dyDescent="0.25">
      <c r="D28">
        <f t="shared" si="7"/>
        <v>233</v>
      </c>
      <c r="E28">
        <v>1</v>
      </c>
      <c r="F28">
        <f t="shared" si="8"/>
        <v>233</v>
      </c>
      <c r="G28" s="2">
        <v>42136</v>
      </c>
      <c r="H28" s="2">
        <v>42369</v>
      </c>
    </row>
    <row r="29" spans="2:8" x14ac:dyDescent="0.25">
      <c r="D29">
        <f>SUM(D24:D28)</f>
        <v>365</v>
      </c>
      <c r="E29">
        <f>F29/D29</f>
        <v>1.2787671232876712</v>
      </c>
      <c r="F29">
        <f>SUM(F24:F28)</f>
        <v>466.75</v>
      </c>
    </row>
    <row r="31" spans="2:8" x14ac:dyDescent="0.25">
      <c r="B31">
        <v>2010</v>
      </c>
      <c r="C31">
        <v>1</v>
      </c>
    </row>
    <row r="33" spans="2:8" x14ac:dyDescent="0.25">
      <c r="B33">
        <v>2011</v>
      </c>
      <c r="C33">
        <f>E38</f>
        <v>1.2493150684931507</v>
      </c>
      <c r="D33">
        <f t="shared" ref="D33:D37" si="9">H33-G33</f>
        <v>102</v>
      </c>
      <c r="E33">
        <v>1</v>
      </c>
      <c r="F33">
        <f t="shared" ref="F33:F37" si="10">E33*D33</f>
        <v>102</v>
      </c>
      <c r="G33" s="2">
        <v>42005</v>
      </c>
      <c r="H33" s="2">
        <v>42107</v>
      </c>
    </row>
    <row r="34" spans="2:8" x14ac:dyDescent="0.25">
      <c r="D34">
        <f t="shared" si="9"/>
        <v>91</v>
      </c>
      <c r="E34">
        <v>1.25</v>
      </c>
      <c r="F34">
        <f t="shared" si="10"/>
        <v>113.75</v>
      </c>
      <c r="G34" s="2">
        <f>H33</f>
        <v>42107</v>
      </c>
      <c r="H34" s="2">
        <v>42198</v>
      </c>
    </row>
    <row r="35" spans="2:8" x14ac:dyDescent="0.25">
      <c r="D35">
        <f t="shared" si="9"/>
        <v>119</v>
      </c>
      <c r="E35">
        <v>1.5</v>
      </c>
      <c r="F35">
        <f t="shared" si="10"/>
        <v>178.5</v>
      </c>
      <c r="G35" s="2">
        <f t="shared" ref="G35:G36" si="11">H34</f>
        <v>42198</v>
      </c>
      <c r="H35" s="2">
        <v>42317</v>
      </c>
    </row>
    <row r="36" spans="2:8" x14ac:dyDescent="0.25">
      <c r="D36">
        <f t="shared" si="9"/>
        <v>35</v>
      </c>
      <c r="E36">
        <v>1.25</v>
      </c>
      <c r="F36">
        <f t="shared" si="10"/>
        <v>43.75</v>
      </c>
      <c r="G36" s="2">
        <f t="shared" si="11"/>
        <v>42317</v>
      </c>
      <c r="H36" s="2">
        <v>42352</v>
      </c>
    </row>
    <row r="37" spans="2:8" x14ac:dyDescent="0.25">
      <c r="D37">
        <f t="shared" si="9"/>
        <v>18</v>
      </c>
      <c r="E37">
        <v>1</v>
      </c>
      <c r="F37">
        <f t="shared" si="10"/>
        <v>18</v>
      </c>
      <c r="G37" s="2">
        <v>42351</v>
      </c>
      <c r="H37" s="2">
        <v>42369</v>
      </c>
    </row>
    <row r="38" spans="2:8" x14ac:dyDescent="0.25">
      <c r="D38">
        <f>SUM(D33:D37)</f>
        <v>365</v>
      </c>
      <c r="E38">
        <f>F38/D38</f>
        <v>1.2493150684931507</v>
      </c>
      <c r="F38">
        <f>SUM(F33:F37)</f>
        <v>456</v>
      </c>
    </row>
    <row r="40" spans="2:8" x14ac:dyDescent="0.25">
      <c r="B40">
        <v>2012</v>
      </c>
      <c r="C40">
        <f>E42</f>
        <v>0.88082191780821917</v>
      </c>
      <c r="D40">
        <f t="shared" ref="D40:D41" si="12">H40-G40</f>
        <v>191</v>
      </c>
      <c r="E40">
        <v>1</v>
      </c>
      <c r="F40">
        <f t="shared" ref="F40:F41" si="13">E40*D40</f>
        <v>191</v>
      </c>
      <c r="G40" s="2">
        <v>42005</v>
      </c>
      <c r="H40" s="2">
        <v>42196</v>
      </c>
    </row>
    <row r="41" spans="2:8" x14ac:dyDescent="0.25">
      <c r="D41">
        <f t="shared" si="12"/>
        <v>174</v>
      </c>
      <c r="E41">
        <v>0.75</v>
      </c>
      <c r="F41">
        <f t="shared" si="13"/>
        <v>130.5</v>
      </c>
      <c r="G41" s="2">
        <v>42195</v>
      </c>
      <c r="H41" s="2">
        <v>42369</v>
      </c>
    </row>
    <row r="42" spans="2:8" x14ac:dyDescent="0.25">
      <c r="D42">
        <f>SUM(D40:D41)</f>
        <v>365</v>
      </c>
      <c r="E42">
        <f>F42/D42</f>
        <v>0.88082191780821917</v>
      </c>
      <c r="F42">
        <f>SUM(F40:F41)</f>
        <v>321.5</v>
      </c>
    </row>
    <row r="44" spans="2:8" x14ac:dyDescent="0.25">
      <c r="B44">
        <v>2013</v>
      </c>
      <c r="C44">
        <f>E47</f>
        <v>0.55342465753424652</v>
      </c>
      <c r="D44">
        <f t="shared" ref="D44:D46" si="14">H44-G44</f>
        <v>127</v>
      </c>
      <c r="E44">
        <v>0.75</v>
      </c>
      <c r="F44">
        <f t="shared" ref="F44:F46" si="15">E44*D44</f>
        <v>95.25</v>
      </c>
      <c r="G44" s="2">
        <v>42005</v>
      </c>
      <c r="H44" s="2">
        <v>42132</v>
      </c>
    </row>
    <row r="45" spans="2:8" x14ac:dyDescent="0.25">
      <c r="D45">
        <f t="shared" si="14"/>
        <v>189</v>
      </c>
      <c r="E45">
        <v>0.5</v>
      </c>
      <c r="F45">
        <f t="shared" si="15"/>
        <v>94.5</v>
      </c>
      <c r="G45" s="2">
        <v>42132</v>
      </c>
      <c r="H45" s="2">
        <v>42321</v>
      </c>
    </row>
    <row r="46" spans="2:8" x14ac:dyDescent="0.25">
      <c r="D46">
        <f t="shared" si="14"/>
        <v>49</v>
      </c>
      <c r="E46">
        <v>0.25</v>
      </c>
      <c r="F46">
        <f t="shared" si="15"/>
        <v>12.25</v>
      </c>
      <c r="G46" s="2">
        <v>42320</v>
      </c>
      <c r="H46" s="2">
        <v>42369</v>
      </c>
    </row>
    <row r="47" spans="2:8" x14ac:dyDescent="0.25">
      <c r="D47">
        <f>SUM(D44:D46)</f>
        <v>365</v>
      </c>
      <c r="E47">
        <f>F47/D47</f>
        <v>0.55342465753424652</v>
      </c>
      <c r="F47">
        <f>SUM(F44:F46)</f>
        <v>202</v>
      </c>
    </row>
    <row r="49" spans="2:8" x14ac:dyDescent="0.25">
      <c r="B49">
        <v>2014</v>
      </c>
      <c r="C49">
        <f>E52</f>
        <v>0.16315068493150683</v>
      </c>
      <c r="D49">
        <f t="shared" ref="D49:D51" si="16">H49-G49</f>
        <v>161</v>
      </c>
      <c r="E49">
        <v>0.25</v>
      </c>
      <c r="F49">
        <f t="shared" ref="F49:F51" si="17">E49*D49</f>
        <v>40.25</v>
      </c>
      <c r="G49" s="2">
        <v>42005</v>
      </c>
      <c r="H49" s="2">
        <v>42166</v>
      </c>
    </row>
    <row r="50" spans="2:8" x14ac:dyDescent="0.25">
      <c r="D50">
        <f t="shared" si="16"/>
        <v>91</v>
      </c>
      <c r="E50">
        <v>0.15</v>
      </c>
      <c r="F50">
        <f t="shared" si="17"/>
        <v>13.65</v>
      </c>
      <c r="G50" s="2">
        <v>42166</v>
      </c>
      <c r="H50" s="2">
        <v>42257</v>
      </c>
    </row>
    <row r="51" spans="2:8" x14ac:dyDescent="0.25">
      <c r="D51">
        <f t="shared" si="16"/>
        <v>113</v>
      </c>
      <c r="E51">
        <v>0.05</v>
      </c>
      <c r="F51">
        <f t="shared" si="17"/>
        <v>5.65</v>
      </c>
      <c r="G51" s="2">
        <v>42256</v>
      </c>
      <c r="H51" s="2">
        <v>42369</v>
      </c>
    </row>
    <row r="52" spans="2:8" x14ac:dyDescent="0.25">
      <c r="D52">
        <f>SUM(D49:D51)</f>
        <v>365</v>
      </c>
      <c r="E52">
        <f>F52/D52</f>
        <v>0.16315068493150683</v>
      </c>
      <c r="F52">
        <f>SUM(F49:F51)</f>
        <v>59.55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overcharge calculation </vt:lpstr>
      <vt:lpstr>calculating annual ECB rate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Brendan</cp:lastModifiedBy>
  <dcterms:created xsi:type="dcterms:W3CDTF">2015-07-24T09:57:19Z</dcterms:created>
  <dcterms:modified xsi:type="dcterms:W3CDTF">2015-07-24T16:53:42Z</dcterms:modified>
</cp:coreProperties>
</file>